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R:\Abt7\Ref73\Berger\VwV Naturschutzbildung neu Jasmin\Antragsunterlagen_Überarbeitet_2026\"/>
    </mc:Choice>
  </mc:AlternateContent>
  <xr:revisionPtr revIDLastSave="0" documentId="13_ncr:1_{ECB93A42-015C-48ED-AB0E-44230CFB4492}" xr6:coauthVersionLast="47" xr6:coauthVersionMax="47" xr10:uidLastSave="{00000000-0000-0000-0000-000000000000}"/>
  <bookViews>
    <workbookView xWindow="-103" yWindow="-103" windowWidth="16663" windowHeight="8743" xr2:uid="{00000000-000D-0000-FFFF-FFFF00000000}"/>
  </bookViews>
  <sheets>
    <sheet name="Kosten-Finanzierungspla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4" i="1" l="1"/>
  <c r="C14" i="1"/>
  <c r="C13" i="1"/>
  <c r="C12" i="1"/>
  <c r="B52" i="1"/>
  <c r="C25" i="1"/>
  <c r="C18" i="1"/>
  <c r="C11" i="1"/>
  <c r="B12" i="1"/>
  <c r="B25" i="1"/>
  <c r="B18" i="1"/>
  <c r="B11" i="1"/>
  <c r="B21" i="1" l="1"/>
  <c r="B20" i="1"/>
  <c r="C52" i="1"/>
  <c r="C28" i="1"/>
  <c r="C27" i="1"/>
  <c r="C26" i="1"/>
  <c r="B28" i="1"/>
  <c r="B27" i="1"/>
  <c r="B26" i="1"/>
  <c r="C21" i="1"/>
  <c r="C20" i="1"/>
  <c r="C19" i="1"/>
  <c r="B19" i="1"/>
  <c r="C29" i="1" l="1"/>
  <c r="C53" i="1" s="1"/>
  <c r="C54" i="1" s="1"/>
  <c r="B14" i="1"/>
  <c r="B13" i="1"/>
  <c r="B29" i="1" l="1"/>
  <c r="B53" i="1" s="1"/>
</calcChain>
</file>

<file path=xl/sharedStrings.xml><?xml version="1.0" encoding="utf-8"?>
<sst xmlns="http://schemas.openxmlformats.org/spreadsheetml/2006/main" count="35" uniqueCount="23">
  <si>
    <t xml:space="preserve">Kosten- und Finanzierungsplan </t>
  </si>
  <si>
    <t>Ausgaben in Zusammenhang mit der Durchführung von Gruppenarbeiten</t>
  </si>
  <si>
    <t>Ausstattung gem. VwV Kostenfestlegung 2022</t>
  </si>
  <si>
    <t>Raumkosten gem. VwV Kostenfestlegung 2022</t>
  </si>
  <si>
    <t>sächlicher Verwaltungsaufwand  VwV Kostenfestlegung 2022</t>
  </si>
  <si>
    <t>Personaleinstufung</t>
  </si>
  <si>
    <t>Personalkosten gem. VwV Kostenfestlegung 2022</t>
  </si>
  <si>
    <t>Fachkraft mit Berufsausbildung</t>
  </si>
  <si>
    <t>Fachkraft mit Fachhochschulabschluss oder Bachelor</t>
  </si>
  <si>
    <t>Fachkraft mit Universitätsabschluss (min. Master)</t>
  </si>
  <si>
    <t>Summe</t>
  </si>
  <si>
    <t>Stellenanteil (bei Beantragung von 125.000€ min. 0,75, bei Beantragung von 25.000€ min. 0,5)</t>
  </si>
  <si>
    <t>Personalkosten</t>
  </si>
  <si>
    <t>Stelle 1</t>
  </si>
  <si>
    <t>Stelle 2</t>
  </si>
  <si>
    <t>Stelle 3</t>
  </si>
  <si>
    <t>Stellenanteil  (zwischen 0 und 1)</t>
  </si>
  <si>
    <t>Summe Personalkosten</t>
  </si>
  <si>
    <t>Summe Ausgaben im Zusammenhang mit der Durchführung von Gruppenarbeiten</t>
  </si>
  <si>
    <t>beantragte Zuwendung</t>
  </si>
  <si>
    <t>Raumkosten für Bildungsarbeit im Jahr pauschal</t>
  </si>
  <si>
    <r>
      <t xml:space="preserve">Bitte füllen Sie die </t>
    </r>
    <r>
      <rPr>
        <b/>
        <sz val="10"/>
        <color theme="1"/>
        <rFont val="Arial"/>
        <family val="2"/>
      </rPr>
      <t>gelben Zellen</t>
    </r>
    <r>
      <rPr>
        <sz val="10"/>
        <color theme="1"/>
        <rFont val="Arial"/>
        <family val="2"/>
      </rPr>
      <t xml:space="preserve"> aus die für Sie relevant sind. Nach Auswahl der Zelle B4 werden weitere Zellen zur Auswahl frei. 
Alle anderen nicht gelb hinterlegten Zellen werden automatisch berechnet.
Es sind nur Kosten aufzulisten bis 80% dieser Kosten die Schwelle von 125.000€ bzw. 25.000€ erreichen. </t>
    </r>
    <r>
      <rPr>
        <b/>
        <u/>
        <sz val="10"/>
        <color theme="1"/>
        <rFont val="Arial"/>
        <family val="2"/>
      </rPr>
      <t>Sobald Sie diesen Wert erreicht haben, färben sich die Zellen B5 bzw. C6 grün</t>
    </r>
    <r>
      <rPr>
        <b/>
        <sz val="10"/>
        <color theme="1"/>
        <rFont val="Arial"/>
        <family val="2"/>
      </rPr>
      <t xml:space="preserve">. </t>
    </r>
    <r>
      <rPr>
        <sz val="10"/>
        <color theme="1"/>
        <rFont val="Arial"/>
        <family val="2"/>
      </rPr>
      <t xml:space="preserve">Sollten Sie weniger Ausgaben haben, aber die weiteren Voraussetzungen erfüllen, können Sie 80% der nachgewiesenen Summe (Zelle B54 bzw. C54) erhalten. </t>
    </r>
  </si>
  <si>
    <t>Förderung 
(maximal 80%, Höchstwert 125.000€ bzw. 25.000€)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</si>
</sst>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Red]\-#,##0\ &quot;€&quot;"/>
    <numFmt numFmtId="164" formatCode="#,##0\ &quot;€&quot;"/>
  </numFmts>
  <fonts count="5" x14ac:knownFonts="1">
    <font>
      <sz val="10"/>
      <color theme="1"/>
      <name val="Arial"/>
      <family val="2"/>
    </font>
    <font>
      <b/>
      <sz val="10"/>
      <color theme="1"/>
      <name val="Arial"/>
      <family val="2"/>
    </font>
    <font>
      <sz val="10"/>
      <name val="Arial"/>
      <family val="2"/>
    </font>
    <font>
      <b/>
      <sz val="16"/>
      <color theme="1"/>
      <name val="Arial"/>
      <family val="2"/>
    </font>
    <font>
      <b/>
      <u/>
      <sz val="10"/>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0" fillId="0" borderId="1" xfId="0" applyBorder="1" applyAlignment="1">
      <alignment wrapText="1"/>
    </xf>
    <xf numFmtId="164" fontId="0" fillId="0" borderId="1" xfId="0" applyNumberFormat="1" applyBorder="1"/>
    <xf numFmtId="0" fontId="1" fillId="0" borderId="1" xfId="0" applyFont="1" applyBorder="1" applyAlignment="1">
      <alignment wrapText="1"/>
    </xf>
    <xf numFmtId="164" fontId="1" fillId="0" borderId="1" xfId="0" applyNumberFormat="1" applyFont="1" applyBorder="1"/>
    <xf numFmtId="164" fontId="1" fillId="0" borderId="1" xfId="0" applyNumberFormat="1" applyFont="1" applyFill="1" applyBorder="1"/>
    <xf numFmtId="0" fontId="0" fillId="0" borderId="0" xfId="0" applyBorder="1" applyAlignment="1">
      <alignment wrapText="1"/>
    </xf>
    <xf numFmtId="164" fontId="0" fillId="0" borderId="0" xfId="0" applyNumberFormat="1" applyBorder="1"/>
    <xf numFmtId="0" fontId="0" fillId="0" borderId="0" xfId="0" applyBorder="1"/>
    <xf numFmtId="0" fontId="3" fillId="0" borderId="0" xfId="0" applyFont="1"/>
    <xf numFmtId="0" fontId="0" fillId="0" borderId="0" xfId="0" applyFont="1"/>
    <xf numFmtId="6" fontId="0" fillId="4" borderId="0" xfId="0" applyNumberFormat="1" applyFill="1"/>
    <xf numFmtId="2" fontId="0" fillId="4" borderId="1" xfId="0" applyNumberFormat="1" applyFill="1" applyBorder="1"/>
    <xf numFmtId="49" fontId="2" fillId="4" borderId="1" xfId="0" applyNumberFormat="1" applyFont="1" applyFill="1" applyBorder="1"/>
    <xf numFmtId="164" fontId="0" fillId="4" borderId="1" xfId="0" applyNumberFormat="1" applyFill="1" applyBorder="1"/>
    <xf numFmtId="0" fontId="1" fillId="0" borderId="0" xfId="0" applyFont="1" applyAlignment="1">
      <alignment vertical="top"/>
    </xf>
    <xf numFmtId="0" fontId="1" fillId="0" borderId="1" xfId="0" applyFont="1" applyBorder="1" applyAlignment="1">
      <alignment vertical="top"/>
    </xf>
    <xf numFmtId="164" fontId="1" fillId="0" borderId="1" xfId="0" applyNumberFormat="1" applyFont="1" applyBorder="1" applyAlignment="1">
      <alignment vertical="top"/>
    </xf>
    <xf numFmtId="49" fontId="2" fillId="0" borderId="1" xfId="0" applyNumberFormat="1" applyFont="1" applyFill="1" applyBorder="1"/>
    <xf numFmtId="164" fontId="0" fillId="0" borderId="1" xfId="0" applyNumberFormat="1" applyFill="1" applyBorder="1"/>
    <xf numFmtId="0" fontId="0" fillId="4" borderId="1" xfId="0" applyFill="1" applyBorder="1" applyAlignment="1">
      <alignment horizontal="right" wrapText="1"/>
    </xf>
    <xf numFmtId="164" fontId="1" fillId="5" borderId="1" xfId="0" applyNumberFormat="1" applyFont="1" applyFill="1" applyBorder="1"/>
    <xf numFmtId="0" fontId="0" fillId="0" borderId="0" xfId="0" applyFont="1" applyAlignment="1">
      <alignment horizontal="left" wrapText="1"/>
    </xf>
    <xf numFmtId="0" fontId="1" fillId="3" borderId="2" xfId="0" applyFont="1" applyFill="1" applyBorder="1" applyAlignment="1">
      <alignment horizontal="left"/>
    </xf>
    <xf numFmtId="0" fontId="1" fillId="3" borderId="3" xfId="0" applyFont="1" applyFill="1" applyBorder="1" applyAlignment="1">
      <alignment horizontal="left"/>
    </xf>
    <xf numFmtId="0" fontId="1" fillId="3" borderId="4" xfId="0" applyFont="1" applyFill="1" applyBorder="1" applyAlignment="1">
      <alignment horizontal="left"/>
    </xf>
    <xf numFmtId="0" fontId="0" fillId="2" borderId="2" xfId="0" applyFill="1" applyBorder="1" applyAlignment="1">
      <alignment horizontal="left" wrapText="1"/>
    </xf>
    <xf numFmtId="0" fontId="0" fillId="2" borderId="3" xfId="0" applyFill="1" applyBorder="1" applyAlignment="1">
      <alignment horizontal="left" wrapText="1"/>
    </xf>
    <xf numFmtId="0" fontId="0" fillId="2" borderId="4" xfId="0" applyFill="1" applyBorder="1" applyAlignment="1">
      <alignment horizontal="left" wrapText="1"/>
    </xf>
    <xf numFmtId="0" fontId="1" fillId="3" borderId="1" xfId="0" applyFont="1" applyFill="1" applyBorder="1" applyAlignment="1">
      <alignment horizontal="left"/>
    </xf>
    <xf numFmtId="0" fontId="0" fillId="2" borderId="2" xfId="0"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cellXfs>
  <cellStyles count="1">
    <cellStyle name="Standard" xfId="0" builtinId="0"/>
  </cellStyles>
  <dxfs count="20">
    <dxf>
      <font>
        <color theme="1" tint="0.499984740745262"/>
      </font>
      <fill>
        <patternFill>
          <bgColor theme="1" tint="0.499984740745262"/>
        </patternFill>
      </fill>
    </dxf>
    <dxf>
      <fill>
        <patternFill>
          <bgColor rgb="FFFF0000"/>
        </patternFill>
      </fill>
    </dxf>
    <dxf>
      <font>
        <color theme="0" tint="-0.499984740745262"/>
      </font>
      <fill>
        <patternFill>
          <bgColor theme="0" tint="-0.499984740745262"/>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theme="0"/>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rgb="FFFF0000"/>
        </patternFill>
      </fill>
    </dxf>
    <dxf>
      <font>
        <color theme="0" tint="-0.499984740745262"/>
      </font>
      <fill>
        <patternFill>
          <bgColor theme="0" tint="-0.499984740745262"/>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theme="0"/>
        </patternFill>
      </fill>
    </dxf>
    <dxf>
      <font>
        <color theme="1" tint="0.499984740745262"/>
      </font>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4"/>
  <sheetViews>
    <sheetView showGridLines="0" tabSelected="1" zoomScale="130" zoomScaleNormal="130" workbookViewId="0">
      <selection activeCell="B5" sqref="B5"/>
    </sheetView>
  </sheetViews>
  <sheetFormatPr baseColWidth="10" defaultRowHeight="12.45" x14ac:dyDescent="0.3"/>
  <cols>
    <col min="1" max="1" width="43.53515625" customWidth="1"/>
    <col min="2" max="2" width="45.69140625" customWidth="1"/>
    <col min="3" max="3" width="47" customWidth="1"/>
    <col min="5" max="5" width="54.84375" hidden="1" customWidth="1"/>
  </cols>
  <sheetData>
    <row r="1" spans="1:5" ht="20.149999999999999" x14ac:dyDescent="0.5">
      <c r="A1" s="9" t="s">
        <v>0</v>
      </c>
    </row>
    <row r="2" spans="1:5" ht="55" customHeight="1" x14ac:dyDescent="0.3">
      <c r="A2" s="22" t="s">
        <v>21</v>
      </c>
      <c r="B2" s="22"/>
      <c r="C2" s="22"/>
    </row>
    <row r="3" spans="1:5" ht="20.7" customHeight="1" x14ac:dyDescent="0.3">
      <c r="A3" s="10"/>
    </row>
    <row r="4" spans="1:5" ht="16.399999999999999" customHeight="1" x14ac:dyDescent="0.3">
      <c r="A4" s="15" t="s">
        <v>19</v>
      </c>
      <c r="B4" s="11"/>
    </row>
    <row r="5" spans="1:5" ht="29.15" customHeight="1" x14ac:dyDescent="0.3"/>
    <row r="6" spans="1:5" ht="29.15" customHeight="1" x14ac:dyDescent="0.3">
      <c r="A6" s="16" t="s">
        <v>19</v>
      </c>
      <c r="B6" s="17">
        <v>125000</v>
      </c>
      <c r="C6" s="17">
        <v>25000</v>
      </c>
    </row>
    <row r="7" spans="1:5" x14ac:dyDescent="0.3">
      <c r="A7" s="29" t="s">
        <v>12</v>
      </c>
      <c r="B7" s="29"/>
      <c r="C7" s="29"/>
    </row>
    <row r="8" spans="1:5" x14ac:dyDescent="0.3">
      <c r="A8" s="30" t="s">
        <v>13</v>
      </c>
      <c r="B8" s="31"/>
      <c r="C8" s="32"/>
    </row>
    <row r="9" spans="1:5" ht="24.9" x14ac:dyDescent="0.3">
      <c r="A9" s="1" t="s">
        <v>11</v>
      </c>
      <c r="B9" s="12"/>
      <c r="C9" s="12"/>
      <c r="E9" t="s">
        <v>7</v>
      </c>
    </row>
    <row r="10" spans="1:5" x14ac:dyDescent="0.3">
      <c r="A10" s="1" t="s">
        <v>5</v>
      </c>
      <c r="B10" s="20"/>
      <c r="C10" s="20"/>
      <c r="E10" t="s">
        <v>8</v>
      </c>
    </row>
    <row r="11" spans="1:5" x14ac:dyDescent="0.3">
      <c r="A11" s="1" t="s">
        <v>6</v>
      </c>
      <c r="B11" s="2">
        <f>IF(B10="Fachkraft mit Berufsausbildung",B9*97146,IF(B10="Fachkraft mit Fachhochschulabschluss oder Bachelor",B9*112434,IF(B10="Fachkraft mit Universitätsabschluss (min. Master)",B9*137188,0)))</f>
        <v>0</v>
      </c>
      <c r="C11" s="2">
        <f>IF(C10="Fachkraft mit Berufsausbildung",C9*97146,IF(C10="Fachkraft mit Fachhochschulabschluss oder Bachelor",C9*112434,IF(C10="Fachkraft mit Universitätsabschluss (min. Master)",C9*137188,0)))</f>
        <v>0</v>
      </c>
      <c r="E11" t="s">
        <v>9</v>
      </c>
    </row>
    <row r="12" spans="1:5" x14ac:dyDescent="0.3">
      <c r="A12" s="1" t="s">
        <v>3</v>
      </c>
      <c r="B12" s="2">
        <f>4486*B$9</f>
        <v>0</v>
      </c>
      <c r="C12" s="2">
        <f>4486*C$9</f>
        <v>0</v>
      </c>
    </row>
    <row r="13" spans="1:5" x14ac:dyDescent="0.3">
      <c r="A13" s="1" t="s">
        <v>2</v>
      </c>
      <c r="B13" s="2">
        <f>1810*B$9</f>
        <v>0</v>
      </c>
      <c r="C13" s="2">
        <f>1810*C$9</f>
        <v>0</v>
      </c>
    </row>
    <row r="14" spans="1:5" ht="24.9" x14ac:dyDescent="0.3">
      <c r="A14" s="1" t="s">
        <v>4</v>
      </c>
      <c r="B14" s="2">
        <f>3000*B$9</f>
        <v>0</v>
      </c>
      <c r="C14" s="2">
        <f>3000*C$9</f>
        <v>0</v>
      </c>
    </row>
    <row r="15" spans="1:5" x14ac:dyDescent="0.3">
      <c r="A15" s="26" t="s">
        <v>14</v>
      </c>
      <c r="B15" s="27"/>
      <c r="C15" s="28"/>
    </row>
    <row r="16" spans="1:5" x14ac:dyDescent="0.3">
      <c r="A16" s="1" t="s">
        <v>16</v>
      </c>
      <c r="B16" s="12"/>
      <c r="C16" s="12"/>
    </row>
    <row r="17" spans="1:3" x14ac:dyDescent="0.3">
      <c r="A17" s="1" t="s">
        <v>5</v>
      </c>
      <c r="B17" s="20"/>
      <c r="C17" s="20"/>
    </row>
    <row r="18" spans="1:3" x14ac:dyDescent="0.3">
      <c r="A18" s="1" t="s">
        <v>6</v>
      </c>
      <c r="B18" s="2">
        <f>IF(B17="Fachkraft mit Berufsausbildung",B16*97146,IF(B17="Fachkraft mit Fachhochschulabschluss oder Bachelor",B16*112434,IF(B17="Fachkraft mit Universitätsabschluss (min. Master)",B16*137188,0)))</f>
        <v>0</v>
      </c>
      <c r="C18" s="2">
        <f>IF(C17="Fachkraft mit Berufsausbildung",C16*97146,IF(C17="Fachkraft mit Fachhochschulabschluss oder Bachelor",C16*112434,IF(C17="Fachkraft mit Universitätsabschluss (min. Master)",C16*137188,0)))</f>
        <v>0</v>
      </c>
    </row>
    <row r="19" spans="1:3" x14ac:dyDescent="0.3">
      <c r="A19" s="1" t="s">
        <v>3</v>
      </c>
      <c r="B19" s="2">
        <f>4486*B$16</f>
        <v>0</v>
      </c>
      <c r="C19" s="2">
        <f>4486*C$16</f>
        <v>0</v>
      </c>
    </row>
    <row r="20" spans="1:3" x14ac:dyDescent="0.3">
      <c r="A20" s="1" t="s">
        <v>2</v>
      </c>
      <c r="B20" s="2">
        <f>1810*B$16</f>
        <v>0</v>
      </c>
      <c r="C20" s="2">
        <f>1810*C$16</f>
        <v>0</v>
      </c>
    </row>
    <row r="21" spans="1:3" ht="24.9" x14ac:dyDescent="0.3">
      <c r="A21" s="1" t="s">
        <v>4</v>
      </c>
      <c r="B21" s="2">
        <f>3000*B$16</f>
        <v>0</v>
      </c>
      <c r="C21" s="2">
        <f>3000*C$16</f>
        <v>0</v>
      </c>
    </row>
    <row r="22" spans="1:3" x14ac:dyDescent="0.3">
      <c r="A22" s="26" t="s">
        <v>15</v>
      </c>
      <c r="B22" s="27"/>
      <c r="C22" s="28"/>
    </row>
    <row r="23" spans="1:3" ht="24.9" x14ac:dyDescent="0.3">
      <c r="A23" s="1" t="s">
        <v>11</v>
      </c>
      <c r="B23" s="12"/>
      <c r="C23" s="12"/>
    </row>
    <row r="24" spans="1:3" x14ac:dyDescent="0.3">
      <c r="A24" s="1" t="s">
        <v>5</v>
      </c>
      <c r="B24" s="20"/>
      <c r="C24" s="20"/>
    </row>
    <row r="25" spans="1:3" x14ac:dyDescent="0.3">
      <c r="A25" s="1" t="s">
        <v>6</v>
      </c>
      <c r="B25" s="2">
        <f>IF(B24="Fachkraft mit Berufsausbildung",B23*97146,IF(B24="Fachkraft mit Fachhochschulabschluss oder Bachelor",B23*112434,IF(B24="Fachkraft mit Universitätsabschluss (min. Master)",B23*137188,0)))</f>
        <v>0</v>
      </c>
      <c r="C25" s="2">
        <f>IF(C24="Fachkraft mit Berufsausbildung",C23*97146,IF(C24="Fachkraft mit Fachhochschulabschluss oder Bachelor",C23*112434,IF(C24="Fachkraft mit Universitätsabschluss (min. Master)",C23*137188,0)))</f>
        <v>0</v>
      </c>
    </row>
    <row r="26" spans="1:3" x14ac:dyDescent="0.3">
      <c r="A26" s="1" t="s">
        <v>3</v>
      </c>
      <c r="B26" s="2">
        <f>4486*B$23</f>
        <v>0</v>
      </c>
      <c r="C26" s="2">
        <f>4486*C$23</f>
        <v>0</v>
      </c>
    </row>
    <row r="27" spans="1:3" x14ac:dyDescent="0.3">
      <c r="A27" s="1" t="s">
        <v>2</v>
      </c>
      <c r="B27" s="2">
        <f>1810*B$23</f>
        <v>0</v>
      </c>
      <c r="C27" s="2">
        <f>1810*C$23</f>
        <v>0</v>
      </c>
    </row>
    <row r="28" spans="1:3" ht="24.9" x14ac:dyDescent="0.3">
      <c r="A28" s="1" t="s">
        <v>4</v>
      </c>
      <c r="B28" s="2">
        <f>3000*B$23</f>
        <v>0</v>
      </c>
      <c r="C28" s="2">
        <f>3000*C$23</f>
        <v>0</v>
      </c>
    </row>
    <row r="29" spans="1:3" x14ac:dyDescent="0.3">
      <c r="A29" s="3" t="s">
        <v>17</v>
      </c>
      <c r="B29" s="4">
        <f>SUM(B11:B14,B18:B21,B25:B28)</f>
        <v>0</v>
      </c>
      <c r="C29" s="4">
        <f>SUM(C11:C14,C18:C21,C25:C28)</f>
        <v>0</v>
      </c>
    </row>
    <row r="30" spans="1:3" s="8" customFormat="1" x14ac:dyDescent="0.3">
      <c r="A30" s="6"/>
      <c r="B30" s="7"/>
      <c r="C30" s="7"/>
    </row>
    <row r="31" spans="1:3" x14ac:dyDescent="0.3">
      <c r="A31" s="23" t="s">
        <v>1</v>
      </c>
      <c r="B31" s="24"/>
      <c r="C31" s="25"/>
    </row>
    <row r="32" spans="1:3" x14ac:dyDescent="0.3">
      <c r="A32" s="18" t="s">
        <v>20</v>
      </c>
      <c r="B32" s="19">
        <v>25000</v>
      </c>
      <c r="C32" s="19">
        <v>12500</v>
      </c>
    </row>
    <row r="33" spans="1:3" x14ac:dyDescent="0.3">
      <c r="A33" s="13"/>
      <c r="B33" s="14"/>
      <c r="C33" s="14"/>
    </row>
    <row r="34" spans="1:3" x14ac:dyDescent="0.3">
      <c r="A34" s="13"/>
      <c r="B34" s="14"/>
      <c r="C34" s="14"/>
    </row>
    <row r="35" spans="1:3" x14ac:dyDescent="0.3">
      <c r="A35" s="13"/>
      <c r="B35" s="14"/>
      <c r="C35" s="14"/>
    </row>
    <row r="36" spans="1:3" x14ac:dyDescent="0.3">
      <c r="A36" s="13"/>
      <c r="B36" s="14"/>
      <c r="C36" s="14"/>
    </row>
    <row r="37" spans="1:3" x14ac:dyDescent="0.3">
      <c r="A37" s="13"/>
      <c r="B37" s="14"/>
      <c r="C37" s="14"/>
    </row>
    <row r="38" spans="1:3" x14ac:dyDescent="0.3">
      <c r="A38" s="13"/>
      <c r="B38" s="14"/>
      <c r="C38" s="14"/>
    </row>
    <row r="39" spans="1:3" x14ac:dyDescent="0.3">
      <c r="A39" s="13"/>
      <c r="B39" s="14"/>
      <c r="C39" s="14"/>
    </row>
    <row r="40" spans="1:3" x14ac:dyDescent="0.3">
      <c r="A40" s="13"/>
      <c r="B40" s="14"/>
      <c r="C40" s="14"/>
    </row>
    <row r="41" spans="1:3" x14ac:dyDescent="0.3">
      <c r="A41" s="13"/>
      <c r="B41" s="14"/>
      <c r="C41" s="14"/>
    </row>
    <row r="42" spans="1:3" x14ac:dyDescent="0.3">
      <c r="A42" s="13"/>
      <c r="B42" s="14"/>
      <c r="C42" s="14"/>
    </row>
    <row r="43" spans="1:3" x14ac:dyDescent="0.3">
      <c r="A43" s="13"/>
      <c r="B43" s="14"/>
      <c r="C43" s="14"/>
    </row>
    <row r="44" spans="1:3" x14ac:dyDescent="0.3">
      <c r="A44" s="13"/>
      <c r="B44" s="14"/>
      <c r="C44" s="14"/>
    </row>
    <row r="45" spans="1:3" x14ac:dyDescent="0.3">
      <c r="A45" s="13"/>
      <c r="B45" s="14"/>
      <c r="C45" s="14"/>
    </row>
    <row r="46" spans="1:3" x14ac:dyDescent="0.3">
      <c r="A46" s="13"/>
      <c r="B46" s="14"/>
      <c r="C46" s="14"/>
    </row>
    <row r="47" spans="1:3" x14ac:dyDescent="0.3">
      <c r="A47" s="13"/>
      <c r="B47" s="14"/>
      <c r="C47" s="14"/>
    </row>
    <row r="48" spans="1:3" x14ac:dyDescent="0.3">
      <c r="A48" s="13"/>
      <c r="B48" s="14"/>
      <c r="C48" s="14"/>
    </row>
    <row r="49" spans="1:3" x14ac:dyDescent="0.3">
      <c r="A49" s="13"/>
      <c r="B49" s="14"/>
      <c r="C49" s="14"/>
    </row>
    <row r="50" spans="1:3" x14ac:dyDescent="0.3">
      <c r="A50" s="13"/>
      <c r="B50" s="14"/>
      <c r="C50" s="14"/>
    </row>
    <row r="51" spans="1:3" x14ac:dyDescent="0.3">
      <c r="A51" s="13"/>
      <c r="B51" s="14"/>
      <c r="C51" s="14"/>
    </row>
    <row r="52" spans="1:3" ht="24.9" x14ac:dyDescent="0.3">
      <c r="A52" s="3" t="s">
        <v>18</v>
      </c>
      <c r="B52" s="5">
        <f>SUM(B32:B51)</f>
        <v>25000</v>
      </c>
      <c r="C52" s="5">
        <f>SUM(C32:C51)</f>
        <v>12500</v>
      </c>
    </row>
    <row r="53" spans="1:3" x14ac:dyDescent="0.3">
      <c r="A53" s="3" t="s">
        <v>10</v>
      </c>
      <c r="B53" s="4">
        <f>B29+B52</f>
        <v>25000</v>
      </c>
      <c r="C53" s="4">
        <f>C29+C52</f>
        <v>12500</v>
      </c>
    </row>
    <row r="54" spans="1:3" ht="24.9" x14ac:dyDescent="0.3">
      <c r="A54" s="3" t="s">
        <v>22</v>
      </c>
      <c r="B54" s="21">
        <f>IF(SUM(B53*0.8)&gt;=125000,125000,SUM(B53*0.8))</f>
        <v>20000</v>
      </c>
      <c r="C54" s="21">
        <f>IF(SUM(C53*0.8)&gt;=25000,25000,SUM(C53*0.8))</f>
        <v>10000</v>
      </c>
    </row>
  </sheetData>
  <mergeCells count="6">
    <mergeCell ref="A2:C2"/>
    <mergeCell ref="A31:C31"/>
    <mergeCell ref="A22:C22"/>
    <mergeCell ref="A15:C15"/>
    <mergeCell ref="A7:C7"/>
    <mergeCell ref="A8:C8"/>
  </mergeCells>
  <conditionalFormatting sqref="B6">
    <cfRule type="expression" dxfId="19" priority="5">
      <formula>$B$4&lt;&gt;$B$6</formula>
    </cfRule>
    <cfRule type="expression" dxfId="18" priority="12">
      <formula>$B$54=0</formula>
    </cfRule>
    <cfRule type="expression" dxfId="17" priority="13">
      <formula>$B$54&lt;125000</formula>
    </cfRule>
    <cfRule type="expression" dxfId="16" priority="14">
      <formula>$B$54&gt;124999</formula>
    </cfRule>
  </conditionalFormatting>
  <conditionalFormatting sqref="B9">
    <cfRule type="expression" dxfId="15" priority="20">
      <formula>$B$9=""</formula>
    </cfRule>
    <cfRule type="expression" dxfId="14" priority="36">
      <formula>IF($B$9&lt;&gt;"",($B$9+$B$16+$B$23)&lt;0.75,"")</formula>
    </cfRule>
  </conditionalFormatting>
  <conditionalFormatting sqref="B16">
    <cfRule type="expression" dxfId="13" priority="4">
      <formula>IF($B$16&lt;&gt;"",($B$9+$B$16+$B$23)&lt;0.75,"")</formula>
    </cfRule>
  </conditionalFormatting>
  <conditionalFormatting sqref="B16:B21 B23:B29 B9:B14 B32:B53">
    <cfRule type="expression" dxfId="12" priority="17">
      <formula>$B$4&lt;&gt;$B$6</formula>
    </cfRule>
  </conditionalFormatting>
  <conditionalFormatting sqref="B23">
    <cfRule type="expression" dxfId="11" priority="3">
      <formula>IF($B$23&lt;&gt;"",($B$9+$B$16+$B$23)&lt;0.75,"")</formula>
    </cfRule>
  </conditionalFormatting>
  <conditionalFormatting sqref="B54">
    <cfRule type="expression" dxfId="10" priority="7">
      <formula>$B$4&lt;&gt;$B$6</formula>
    </cfRule>
  </conditionalFormatting>
  <conditionalFormatting sqref="C6">
    <cfRule type="expression" dxfId="9" priority="6">
      <formula>$B$4&lt;&gt;$C$6</formula>
    </cfRule>
    <cfRule type="expression" dxfId="8" priority="9">
      <formula>$C$53=0</formula>
    </cfRule>
    <cfRule type="expression" dxfId="7" priority="10">
      <formula>$C$53&lt;25000</formula>
    </cfRule>
    <cfRule type="expression" dxfId="6" priority="11">
      <formula>$C$53&gt;24999</formula>
    </cfRule>
  </conditionalFormatting>
  <conditionalFormatting sqref="C9">
    <cfRule type="expression" dxfId="5" priority="19">
      <formula>$C$9=""</formula>
    </cfRule>
    <cfRule type="expression" dxfId="4" priority="35">
      <formula>IF($C$9&lt;&gt;"",($C$9+$C$16+$C$23)&lt;0.5,"")</formula>
    </cfRule>
  </conditionalFormatting>
  <conditionalFormatting sqref="C16">
    <cfRule type="expression" dxfId="3" priority="2">
      <formula>IF($C$16&lt;&gt;"",($C$9+$C$16+$C$23)&lt;0.5,"")</formula>
    </cfRule>
  </conditionalFormatting>
  <conditionalFormatting sqref="C16:C21 C23:C29 C9:C14 C32:C53">
    <cfRule type="expression" dxfId="2" priority="16">
      <formula>$B$4&lt;&gt;$C$6</formula>
    </cfRule>
  </conditionalFormatting>
  <conditionalFormatting sqref="C23">
    <cfRule type="expression" dxfId="1" priority="1">
      <formula>IF($C$23&lt;&gt;"",($C$9+$C$16+$C$23)&lt;0.5,"")</formula>
    </cfRule>
  </conditionalFormatting>
  <conditionalFormatting sqref="C54">
    <cfRule type="expression" dxfId="0" priority="8">
      <formula>$B$4&lt;&gt;$C$6</formula>
    </cfRule>
  </conditionalFormatting>
  <dataValidations count="2">
    <dataValidation type="list" allowBlank="1" showInputMessage="1" showErrorMessage="1" sqref="B10:C10 B17:C17 B24:C24" xr:uid="{00000000-0002-0000-0000-000000000000}">
      <formula1>$E$9:$E$11</formula1>
    </dataValidation>
    <dataValidation type="list" allowBlank="1" showInputMessage="1" showErrorMessage="1" sqref="B4" xr:uid="{00000000-0002-0000-0000-000001000000}">
      <formula1>"125.000€, 25.000€"</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Kosten-Finanzierungsplan</vt:lpstr>
    </vt:vector>
  </TitlesOfParts>
  <Company>BITBW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Berger, Jasmin (UM)</dc:creator>
  <cp:lastModifiedBy>Berger, Jasmin (UM)</cp:lastModifiedBy>
  <dcterms:created xsi:type="dcterms:W3CDTF">2025-08-28T11:28:17Z</dcterms:created>
  <dcterms:modified xsi:type="dcterms:W3CDTF">2026-02-11T05:06:03Z</dcterms:modified>
</cp:coreProperties>
</file>